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930" windowHeight="9840" activeTab="0"/>
  </bookViews>
  <sheets>
    <sheet name="寿命计算公式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<sst xmlns="http://schemas.openxmlformats.org/spreadsheetml/2006/main" count="113" uniqueCount="103">
  <si>
    <t>铝电解电容器寿命计算公式</t>
  </si>
  <si>
    <t>1.固定纹波电流不变的情况下的130℃寿命推算公式，10℃ 2倍法则</t>
  </si>
  <si>
    <t>L2=</t>
  </si>
  <si>
    <t>n=</t>
  </si>
  <si>
    <t>T1-T2</t>
  </si>
  <si>
    <t xml:space="preserve">L1—温度为T1时的寿命 （h）       </t>
  </si>
  <si>
    <t xml:space="preserve">L2—温度为T2时的寿命 （h）    </t>
  </si>
  <si>
    <t>T1：最高使用温度叠+的纹波电流发热引起的温升之和</t>
  </si>
  <si>
    <t>T2：为了推算寿命的环境温度+纹波电流发热的温升之和；</t>
  </si>
  <si>
    <t>A：加速系数，A≈2</t>
  </si>
  <si>
    <t>2.按纹波电流及温升的寿命推算的公式</t>
  </si>
  <si>
    <r>
      <t>＞</t>
    </r>
    <r>
      <rPr>
        <sz val="12"/>
        <rFont val="Times New Roman"/>
        <family val="1"/>
      </rPr>
      <t>160V</t>
    </r>
    <r>
      <rPr>
        <sz val="12"/>
        <rFont val="細明體"/>
        <family val="3"/>
      </rPr>
      <t>以上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有加電壓影響）</t>
    </r>
  </si>
  <si>
    <t xml:space="preserve"> Location</t>
  </si>
  <si>
    <t>Value (uF)</t>
  </si>
  <si>
    <t>Vx          (Actual)</t>
  </si>
  <si>
    <t>Series</t>
  </si>
  <si>
    <t>Dimension</t>
  </si>
  <si>
    <t>Freq  Coeff.    F</t>
  </si>
  <si>
    <t>Rated</t>
  </si>
  <si>
    <t>Rated                     ripple  current</t>
  </si>
  <si>
    <t>Actual                     ripple  current</t>
  </si>
  <si>
    <t>Ambient  temp</t>
  </si>
  <si>
    <r>
      <t xml:space="preserve">Apply </t>
    </r>
    <r>
      <rPr>
        <b/>
        <sz val="10"/>
        <color indexed="12"/>
        <rFont val="Arial"/>
        <family val="2"/>
      </rPr>
      <t>I</t>
    </r>
    <r>
      <rPr>
        <b/>
        <vertAlign val="subscript"/>
        <sz val="10"/>
        <color indexed="12"/>
        <rFont val="Arial"/>
        <family val="2"/>
      </rPr>
      <t>x</t>
    </r>
    <r>
      <rPr>
        <b/>
        <sz val="10"/>
        <rFont val="Arial"/>
        <family val="2"/>
      </rPr>
      <t xml:space="preserve"> Temp Rise</t>
    </r>
  </si>
  <si>
    <t xml:space="preserve">LIFE </t>
  </si>
  <si>
    <t>case</t>
  </si>
  <si>
    <t>temp</t>
  </si>
  <si>
    <t>Life</t>
  </si>
  <si>
    <t>EXPECTED</t>
  </si>
  <si>
    <t>D</t>
  </si>
  <si>
    <t>L</t>
  </si>
  <si>
    <r>
      <t>T</t>
    </r>
    <r>
      <rPr>
        <b/>
        <vertAlign val="subscript"/>
        <sz val="10"/>
        <color indexed="48"/>
        <rFont val="Arial"/>
        <family val="2"/>
      </rPr>
      <t>o</t>
    </r>
  </si>
  <si>
    <t>L0</t>
  </si>
  <si>
    <r>
      <t>I</t>
    </r>
    <r>
      <rPr>
        <b/>
        <vertAlign val="subscript"/>
        <sz val="10"/>
        <color indexed="48"/>
        <rFont val="Arial"/>
        <family val="2"/>
      </rPr>
      <t>o</t>
    </r>
  </si>
  <si>
    <r>
      <t>I</t>
    </r>
    <r>
      <rPr>
        <b/>
        <vertAlign val="subscript"/>
        <sz val="10"/>
        <color indexed="48"/>
        <rFont val="Arial"/>
        <family val="2"/>
      </rPr>
      <t>x</t>
    </r>
  </si>
  <si>
    <r>
      <t>T</t>
    </r>
    <r>
      <rPr>
        <b/>
        <vertAlign val="subscript"/>
        <sz val="10"/>
        <color indexed="48"/>
        <rFont val="Arial"/>
        <family val="2"/>
      </rPr>
      <t>x</t>
    </r>
  </si>
  <si>
    <r>
      <t>△</t>
    </r>
    <r>
      <rPr>
        <b/>
        <sz val="10"/>
        <color indexed="48"/>
        <rFont val="Arial"/>
        <family val="2"/>
      </rPr>
      <t>T</t>
    </r>
    <r>
      <rPr>
        <b/>
        <vertAlign val="subscript"/>
        <sz val="10"/>
        <color indexed="48"/>
        <rFont val="Arial"/>
        <family val="2"/>
      </rPr>
      <t>x</t>
    </r>
  </si>
  <si>
    <t>Lx</t>
  </si>
  <si>
    <t>(mm)</t>
  </si>
  <si>
    <t>deg C</t>
  </si>
  <si>
    <t>Hours</t>
  </si>
  <si>
    <t>Arms</t>
  </si>
  <si>
    <t>Years</t>
  </si>
  <si>
    <t>2πf α S△t C</t>
  </si>
  <si>
    <t>tgσ</t>
  </si>
  <si>
    <t>△t:在产品极限温度下的最大允许温升</t>
  </si>
  <si>
    <t>f:使用频率，C:容量  tgσ：电容损耗值</t>
  </si>
  <si>
    <t>4、固定纹波电流不变的情况下130℃下前提下寿命推算公式，10℃ 2倍法则：</t>
  </si>
  <si>
    <t>（换算方式分两种情况）</t>
  </si>
  <si>
    <t>1）当实际温度＜额定温度时计算方式如下：</t>
  </si>
  <si>
    <t>实际温度下的寿命=</t>
  </si>
  <si>
    <t xml:space="preserve">     </t>
  </si>
  <si>
    <t>额定温度-实际温度</t>
  </si>
  <si>
    <t>2）</t>
  </si>
  <si>
    <t>当实际温度＞额定温度时计算方式如下：</t>
  </si>
  <si>
    <t>实际温度-额度温度</t>
  </si>
  <si>
    <t>福建云星电子有限公司</t>
  </si>
  <si>
    <r>
      <t>V</t>
    </r>
    <r>
      <rPr>
        <b/>
        <vertAlign val="subscript"/>
        <sz val="10"/>
        <color indexed="8"/>
        <rFont val="Times New Roman"/>
        <family val="1"/>
      </rPr>
      <t>0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            (rated)</t>
    </r>
  </si>
  <si>
    <t>SH</t>
  </si>
  <si>
    <t>3.允许纹波电流及温升的推算公式</t>
  </si>
  <si>
    <t>公式说明：</t>
  </si>
  <si>
    <t>Value (uF)：产品标称的容量</t>
  </si>
  <si>
    <t xml:space="preserve"> Location：产品所在PCB板位置</t>
  </si>
  <si>
    <t>Vo:产品额定的电压；</t>
  </si>
  <si>
    <t>Vx:产品使用时的实际电压（（0.6Vo≤Vx≤Vo））</t>
  </si>
  <si>
    <t>D:电容的表面直径</t>
  </si>
  <si>
    <t>L：电容的高度尺寸</t>
  </si>
  <si>
    <t>Lx（hrs）：实际使用条件下电容寿命评估值</t>
  </si>
  <si>
    <t>容量
(uF)</t>
  </si>
  <si>
    <t>实际施加纹波电流Ix(mA)</t>
  </si>
  <si>
    <t>电容周围温度Tx(℃)</t>
  </si>
  <si>
    <r>
      <t>电容表面温度Ts</t>
    </r>
    <r>
      <rPr>
        <sz val="10"/>
        <rFont val="宋体"/>
        <family val="0"/>
      </rPr>
      <t>(℃)</t>
    </r>
  </si>
  <si>
    <t>散热系数
Kc</t>
  </si>
  <si>
    <r>
      <t>允许最大温升△T</t>
    </r>
    <r>
      <rPr>
        <vertAlign val="subscript"/>
        <sz val="10"/>
        <rFont val="宋体"/>
        <family val="0"/>
      </rPr>
      <t>0</t>
    </r>
    <r>
      <rPr>
        <sz val="10"/>
        <rFont val="宋体"/>
        <family val="0"/>
      </rPr>
      <t>(℃)</t>
    </r>
  </si>
  <si>
    <r>
      <t>实际中心温升△T</t>
    </r>
    <r>
      <rPr>
        <vertAlign val="subscript"/>
        <sz val="10"/>
        <rFont val="宋体"/>
        <family val="0"/>
      </rPr>
      <t>X</t>
    </r>
    <r>
      <rPr>
        <sz val="10"/>
        <rFont val="宋体"/>
        <family val="0"/>
      </rPr>
      <t>(℃)</t>
    </r>
  </si>
  <si>
    <r>
      <t>使用寿命</t>
    </r>
    <r>
      <rPr>
        <sz val="10"/>
        <rFont val="Arial"/>
        <family val="2"/>
      </rPr>
      <t>Lx(hrs)</t>
    </r>
  </si>
  <si>
    <t>D(mm)</t>
  </si>
  <si>
    <t>L（mm）</t>
  </si>
  <si>
    <r>
      <t>额定纹波电流</t>
    </r>
    <r>
      <rPr>
        <sz val="10"/>
        <rFont val="Arial"/>
        <family val="2"/>
      </rPr>
      <t xml:space="preserve">
I</t>
    </r>
    <r>
      <rPr>
        <vertAlign val="subscript"/>
        <sz val="10"/>
        <rFont val="Arial"/>
        <family val="2"/>
      </rPr>
      <t xml:space="preserve">0 </t>
    </r>
    <r>
      <rPr>
        <sz val="10"/>
        <rFont val="Arial"/>
        <family val="2"/>
      </rPr>
      <t>(mA)</t>
    </r>
  </si>
  <si>
    <t>Vo             额定电压(V)</t>
  </si>
  <si>
    <t>Vx            实际电压（V）</t>
  </si>
  <si>
    <t>位置 Location</t>
  </si>
  <si>
    <t>额定寿命
Lo (hrs)</t>
  </si>
  <si>
    <t>额定温度
To(℃)</t>
  </si>
  <si>
    <t>备注：带纹波电流（测电容铝壳底部温度），额度纹波电流与实际施加纹波电流的计算频率必须相同</t>
  </si>
  <si>
    <r>
      <t>Lx=Lo×2</t>
    </r>
    <r>
      <rPr>
        <b/>
        <vertAlign val="superscript"/>
        <sz val="10"/>
        <rFont val="Times New Roman"/>
        <family val="1"/>
      </rPr>
      <t>(To</t>
    </r>
    <r>
      <rPr>
        <b/>
        <vertAlign val="superscript"/>
        <sz val="10"/>
        <rFont val="宋体"/>
        <family val="0"/>
      </rPr>
      <t>－</t>
    </r>
    <r>
      <rPr>
        <b/>
        <vertAlign val="superscript"/>
        <sz val="10"/>
        <rFont val="Times New Roman"/>
        <family val="1"/>
      </rPr>
      <t>Tx)/10</t>
    </r>
    <r>
      <rPr>
        <b/>
        <sz val="10"/>
        <rFont val="Times New Roman"/>
        <family val="1"/>
      </rPr>
      <t>×2</t>
    </r>
    <r>
      <rPr>
        <b/>
        <vertAlign val="superscript"/>
        <sz val="10"/>
        <rFont val="Times New Roman"/>
        <family val="1"/>
      </rPr>
      <t>(</t>
    </r>
    <r>
      <rPr>
        <b/>
        <vertAlign val="superscript"/>
        <sz val="10"/>
        <rFont val="Segoe UI Symbol"/>
        <family val="2"/>
      </rPr>
      <t>△</t>
    </r>
    <r>
      <rPr>
        <b/>
        <vertAlign val="superscript"/>
        <sz val="10"/>
        <rFont val="Times New Roman"/>
        <family val="1"/>
      </rPr>
      <t>To</t>
    </r>
    <r>
      <rPr>
        <b/>
        <vertAlign val="superscript"/>
        <sz val="10"/>
        <rFont val="宋体"/>
        <family val="0"/>
      </rPr>
      <t>－</t>
    </r>
    <r>
      <rPr>
        <b/>
        <vertAlign val="superscript"/>
        <sz val="10"/>
        <rFont val="Segoe UI Symbol"/>
        <family val="2"/>
      </rPr>
      <t>△</t>
    </r>
    <r>
      <rPr>
        <b/>
        <vertAlign val="superscript"/>
        <sz val="10"/>
        <rFont val="Times New Roman"/>
        <family val="1"/>
      </rPr>
      <t>Tx)/5</t>
    </r>
    <r>
      <rPr>
        <b/>
        <sz val="10"/>
        <rFont val="Times New Roman"/>
        <family val="1"/>
      </rPr>
      <t>×(Vo÷Vx)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  </t>
    </r>
  </si>
  <si>
    <r>
      <t>L1*A</t>
    </r>
    <r>
      <rPr>
        <b/>
        <vertAlign val="superscript"/>
        <sz val="14"/>
        <rFont val="宋体"/>
        <family val="0"/>
      </rPr>
      <t>n</t>
    </r>
  </si>
  <si>
    <r>
      <t>＞</t>
    </r>
    <r>
      <rPr>
        <b/>
        <sz val="12"/>
        <rFont val="Times New Roman"/>
        <family val="1"/>
      </rPr>
      <t>160V</t>
    </r>
    <r>
      <rPr>
        <b/>
        <sz val="12"/>
        <rFont val="細明體"/>
        <family val="3"/>
      </rPr>
      <t>以上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</rPr>
      <t>有加電壓影響）</t>
    </r>
  </si>
  <si>
    <r>
      <t>Kc:</t>
    </r>
    <r>
      <rPr>
        <b/>
        <sz val="10"/>
        <rFont val="宋体"/>
        <family val="0"/>
      </rPr>
      <t>散热系数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见下表）</t>
    </r>
  </si>
  <si>
    <t>To（℃）：额定工作温度；</t>
  </si>
  <si>
    <t>Ix ： 实际施加纹波电流；</t>
  </si>
  <si>
    <t>Tx（℃）：实际使用条件下周围温度;</t>
  </si>
  <si>
    <t>Ts（℃）：实际工作时电容表面的温度；</t>
  </si>
  <si>
    <t>Kc:对应的散热系数</t>
  </si>
  <si>
    <t>△To（℃）：额定纹波电流时电容最大允许热温升；</t>
  </si>
  <si>
    <t>△Tx（℃）：实际施加纹波电流后电容中心热温升。</t>
  </si>
  <si>
    <r>
      <t>Lo（hrs）：额定温度T</t>
    </r>
    <r>
      <rPr>
        <b/>
        <vertAlign val="subscript"/>
        <sz val="10"/>
        <rFont val="宋体"/>
        <family val="0"/>
      </rPr>
      <t>0</t>
    </r>
    <r>
      <rPr>
        <b/>
        <sz val="10"/>
        <rFont val="宋体"/>
        <family val="0"/>
      </rPr>
      <t>下的电容额定工作寿命；</t>
    </r>
  </si>
  <si>
    <r>
      <t>I</t>
    </r>
    <r>
      <rPr>
        <b/>
        <vertAlign val="subscript"/>
        <sz val="10"/>
        <rFont val="宋体"/>
        <family val="0"/>
      </rPr>
      <t>~</t>
    </r>
    <r>
      <rPr>
        <b/>
        <sz val="10"/>
        <rFont val="宋体"/>
        <family val="0"/>
      </rPr>
      <t>=</t>
    </r>
  </si>
  <si>
    <r>
      <t>α:散热系数， 单位：W/（cm2.℃） 一般可取α=2*10</t>
    </r>
    <r>
      <rPr>
        <b/>
        <vertAlign val="superscript"/>
        <sz val="10"/>
        <rFont val="宋体"/>
        <family val="0"/>
      </rPr>
      <t xml:space="preserve">-3 </t>
    </r>
    <r>
      <rPr>
        <b/>
        <sz val="10"/>
        <rFont val="宋体"/>
        <family val="0"/>
      </rPr>
      <t xml:space="preserve"> </t>
    </r>
    <r>
      <rPr>
        <b/>
        <vertAlign val="superscript"/>
        <sz val="10"/>
        <rFont val="宋体"/>
        <family val="0"/>
      </rPr>
      <t xml:space="preserve">  </t>
    </r>
  </si>
  <si>
    <r>
      <t>S:散热面积，即产品的表面积，单位cm</t>
    </r>
    <r>
      <rPr>
        <b/>
        <vertAlign val="superscript"/>
        <sz val="10"/>
        <rFont val="宋体"/>
        <family val="0"/>
      </rPr>
      <t>2</t>
    </r>
  </si>
  <si>
    <r>
      <t>额定寿命*加速系数</t>
    </r>
    <r>
      <rPr>
        <b/>
        <vertAlign val="superscript"/>
        <sz val="10"/>
        <rFont val="宋体"/>
        <family val="0"/>
      </rPr>
      <t>n</t>
    </r>
  </si>
  <si>
    <r>
      <t>额定寿命/加速系数</t>
    </r>
    <r>
      <rPr>
        <b/>
        <vertAlign val="superscript"/>
        <sz val="10"/>
        <rFont val="宋体"/>
        <family val="0"/>
      </rPr>
      <t>n</t>
    </r>
  </si>
  <si>
    <r>
      <t>Io ：额定温度T0下纹波电流*频率因子（</t>
    </r>
    <r>
      <rPr>
        <b/>
        <sz val="10"/>
        <rFont val="Segoe UI"/>
        <family val="2"/>
      </rPr>
      <t>ϕ</t>
    </r>
    <r>
      <rPr>
        <b/>
        <sz val="10"/>
        <rFont val="宋体"/>
        <family val="0"/>
      </rPr>
      <t>）</t>
    </r>
  </si>
  <si>
    <t>(△To=5℃ &lt;105℃&gt;; △To=10℃ &lt;85℃&gt;)(△Tx＜20℃)  （Vx/Vo&lt;=0.8时，Vx按0.8*Vo算）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</si>
</sst>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#,##0_ "/>
    <numFmt numFmtId="178" formatCode="0_ "/>
    <numFmt numFmtId="179" formatCode="#,##0.0_ "/>
    <numFmt numFmtId="180" formatCode="0.0_);[Red]\(0.0\)"/>
    <numFmt numFmtId="181" formatCode="0.00_);[Red]\(0.00\)"/>
  </numFmts>
  <fonts count="68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sz val="12"/>
      <name val="新細明體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48"/>
      <name val="細明體"/>
      <family val="3"/>
    </font>
    <font>
      <b/>
      <sz val="10"/>
      <color indexed="12"/>
      <name val="Arial"/>
      <family val="2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vertAlign val="subscript"/>
      <sz val="10"/>
      <color indexed="8"/>
      <name val="Times New Roman"/>
      <family val="1"/>
    </font>
    <font>
      <b/>
      <vertAlign val="subscript"/>
      <sz val="10"/>
      <color indexed="12"/>
      <name val="Arial"/>
      <family val="2"/>
    </font>
    <font>
      <b/>
      <vertAlign val="subscript"/>
      <sz val="10"/>
      <color indexed="48"/>
      <name val="Arial"/>
      <family val="2"/>
    </font>
    <font>
      <vertAlign val="subscript"/>
      <sz val="10"/>
      <name val="宋体"/>
      <family val="0"/>
    </font>
    <font>
      <vertAlign val="subscript"/>
      <sz val="10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Times New Roman"/>
      <family val="1"/>
    </font>
    <font>
      <b/>
      <vertAlign val="superscript"/>
      <sz val="10"/>
      <name val="宋体"/>
      <family val="0"/>
    </font>
    <font>
      <b/>
      <vertAlign val="superscript"/>
      <sz val="10"/>
      <name val="Segoe UI Symbol"/>
      <family val="2"/>
    </font>
    <font>
      <b/>
      <sz val="10"/>
      <name val="宋体"/>
      <family val="0"/>
    </font>
    <font>
      <b/>
      <vertAlign val="superscript"/>
      <sz val="14"/>
      <name val="宋体"/>
      <family val="0"/>
    </font>
    <font>
      <b/>
      <sz val="12"/>
      <name val="細明體"/>
      <family val="3"/>
    </font>
    <font>
      <b/>
      <sz val="12"/>
      <name val="Times New Roman"/>
      <family val="1"/>
    </font>
    <font>
      <b/>
      <sz val="12"/>
      <name val="新細明體"/>
      <family val="1"/>
    </font>
    <font>
      <b/>
      <vertAlign val="subscript"/>
      <sz val="10"/>
      <name val="宋体"/>
      <family val="0"/>
    </font>
    <font>
      <b/>
      <sz val="9"/>
      <name val="宋体"/>
      <family val="0"/>
    </font>
    <font>
      <b/>
      <sz val="10"/>
      <name val="Segoe UI"/>
      <family val="2"/>
    </font>
    <font>
      <u val="single"/>
      <sz val="12"/>
      <color indexed="20"/>
      <name val="宋体"/>
      <family val="0"/>
    </font>
    <font>
      <sz val="10"/>
      <color indexed="10"/>
      <name val="宋体"/>
      <family val="0"/>
    </font>
    <font>
      <sz val="10"/>
      <color indexed="10"/>
      <name val="Arial"/>
      <family val="2"/>
    </font>
    <font>
      <b/>
      <sz val="10"/>
      <color indexed="56"/>
      <name val="宋体"/>
      <family val="0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2"/>
      <color theme="11"/>
      <name val="宋体"/>
      <family val="0"/>
    </font>
    <font>
      <sz val="10"/>
      <color rgb="FFFF0000"/>
      <name val="宋体"/>
      <family val="0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003366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35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36" fillId="17" borderId="6" applyNumberFormat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8" borderId="0" applyNumberFormat="0" applyBorder="0" applyAlignment="0" applyProtection="0"/>
    <xf numFmtId="0" fontId="37" fillId="16" borderId="8" applyNumberFormat="0" applyAlignment="0" applyProtection="0"/>
    <xf numFmtId="0" fontId="23" fillId="7" borderId="5" applyNumberFormat="0" applyAlignment="0" applyProtection="0"/>
    <xf numFmtId="0" fontId="5" fillId="0" borderId="0">
      <alignment/>
      <protection/>
    </xf>
    <xf numFmtId="0" fontId="63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0" fillId="23" borderId="9" applyNumberFormat="0" applyFont="0" applyAlignment="0" applyProtection="0"/>
  </cellStyleXfs>
  <cellXfs count="116">
    <xf numFmtId="0" fontId="0" fillId="0" borderId="0" xfId="0" applyAlignment="1">
      <alignment/>
    </xf>
    <xf numFmtId="0" fontId="2" fillId="0" borderId="0" xfId="55" applyFont="1" applyFill="1" applyAlignment="1">
      <alignment vertical="center"/>
      <protection/>
    </xf>
    <xf numFmtId="0" fontId="3" fillId="0" borderId="0" xfId="55" applyFont="1" applyFill="1" applyAlignment="1">
      <alignment vertical="center"/>
      <protection/>
    </xf>
    <xf numFmtId="0" fontId="4" fillId="0" borderId="0" xfId="55" applyFont="1" applyFill="1" applyAlignment="1">
      <alignment horizontal="left" vertical="center"/>
      <protection/>
    </xf>
    <xf numFmtId="0" fontId="5" fillId="0" borderId="0" xfId="55" applyFill="1">
      <alignment/>
      <protection/>
    </xf>
    <xf numFmtId="0" fontId="8" fillId="4" borderId="10" xfId="55" applyFont="1" applyFill="1" applyBorder="1" applyAlignment="1">
      <alignment horizontal="center" vertical="center"/>
      <protection/>
    </xf>
    <xf numFmtId="0" fontId="8" fillId="4" borderId="11" xfId="55" applyFont="1" applyFill="1" applyBorder="1" applyAlignment="1">
      <alignment horizontal="center" vertical="center"/>
      <protection/>
    </xf>
    <xf numFmtId="0" fontId="10" fillId="4" borderId="11" xfId="55" applyFont="1" applyFill="1" applyBorder="1" applyAlignment="1">
      <alignment horizontal="center" vertical="center"/>
      <protection/>
    </xf>
    <xf numFmtId="0" fontId="8" fillId="4" borderId="12" xfId="55" applyFont="1" applyFill="1" applyBorder="1" applyAlignment="1">
      <alignment horizontal="center" vertical="center"/>
      <protection/>
    </xf>
    <xf numFmtId="0" fontId="2" fillId="0" borderId="11" xfId="55" applyFont="1" applyFill="1" applyBorder="1" applyAlignment="1">
      <alignment horizontal="center" vertical="center"/>
      <protection/>
    </xf>
    <xf numFmtId="0" fontId="11" fillId="0" borderId="11" xfId="55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0" xfId="55" applyFont="1" applyFill="1" applyAlignment="1">
      <alignment horizontal="center" vertical="center"/>
      <protection/>
    </xf>
    <xf numFmtId="0" fontId="12" fillId="4" borderId="11" xfId="55" applyFont="1" applyFill="1" applyBorder="1" applyAlignment="1">
      <alignment horizontal="center" vertical="center"/>
      <protection/>
    </xf>
    <xf numFmtId="0" fontId="13" fillId="4" borderId="11" xfId="55" applyFont="1" applyFill="1" applyBorder="1" applyAlignment="1">
      <alignment horizontal="center" vertical="center"/>
      <protection/>
    </xf>
    <xf numFmtId="0" fontId="14" fillId="4" borderId="12" xfId="55" applyFont="1" applyFill="1" applyBorder="1" applyAlignment="1">
      <alignment horizontal="center" vertical="center"/>
      <protection/>
    </xf>
    <xf numFmtId="0" fontId="11" fillId="0" borderId="11" xfId="55" applyNumberFormat="1" applyFont="1" applyFill="1" applyBorder="1" applyAlignment="1" applyProtection="1">
      <alignment horizontal="center" vertical="center"/>
      <protection/>
    </xf>
    <xf numFmtId="0" fontId="15" fillId="0" borderId="11" xfId="55" applyFont="1" applyFill="1" applyBorder="1" applyAlignment="1">
      <alignment horizontal="center" vertical="center"/>
      <protection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2" fontId="15" fillId="24" borderId="11" xfId="0" applyNumberFormat="1" applyFont="1" applyFill="1" applyBorder="1" applyAlignment="1">
      <alignment horizontal="center" vertical="center"/>
    </xf>
    <xf numFmtId="177" fontId="9" fillId="24" borderId="11" xfId="55" applyNumberFormat="1" applyFont="1" applyFill="1" applyBorder="1" applyAlignment="1">
      <alignment horizontal="center" vertical="center"/>
      <protection/>
    </xf>
    <xf numFmtId="0" fontId="16" fillId="4" borderId="13" xfId="55" applyFont="1" applyFill="1" applyBorder="1" applyAlignment="1">
      <alignment horizontal="center" vertical="center"/>
      <protection/>
    </xf>
    <xf numFmtId="2" fontId="9" fillId="24" borderId="11" xfId="5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4" fillId="0" borderId="0" xfId="0" applyFont="1" applyAlignment="1">
      <alignment horizontal="left" vertical="center"/>
    </xf>
    <xf numFmtId="14" fontId="20" fillId="0" borderId="0" xfId="0" applyNumberFormat="1" applyFont="1" applyAlignment="1">
      <alignment horizontal="center" vertical="center"/>
    </xf>
    <xf numFmtId="0" fontId="2" fillId="0" borderId="0" xfId="55" applyFont="1" applyFill="1" applyBorder="1" applyAlignment="1">
      <alignment horizontal="center" vertical="center"/>
      <protection/>
    </xf>
    <xf numFmtId="0" fontId="11" fillId="0" borderId="0" xfId="55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11" fillId="0" borderId="0" xfId="55" applyNumberFormat="1" applyFont="1" applyFill="1" applyBorder="1" applyAlignment="1" applyProtection="1">
      <alignment horizontal="center" vertical="center"/>
      <protection/>
    </xf>
    <xf numFmtId="0" fontId="15" fillId="0" borderId="0" xfId="55" applyFont="1" applyFill="1" applyBorder="1" applyAlignment="1">
      <alignment horizontal="center" vertical="center"/>
      <protection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9" fillId="16" borderId="11" xfId="0" applyFont="1" applyFill="1" applyBorder="1" applyAlignment="1" applyProtection="1">
      <alignment horizontal="center" vertical="center" wrapText="1"/>
      <protection locked="0"/>
    </xf>
    <xf numFmtId="0" fontId="64" fillId="16" borderId="11" xfId="0" applyFont="1" applyFill="1" applyBorder="1" applyAlignment="1" applyProtection="1">
      <alignment horizontal="center" vertical="center" wrapText="1"/>
      <protection locked="0"/>
    </xf>
    <xf numFmtId="0" fontId="44" fillId="25" borderId="11" xfId="0" applyFont="1" applyFill="1" applyBorder="1" applyAlignment="1" applyProtection="1">
      <alignment horizontal="center" vertical="center"/>
      <protection locked="0"/>
    </xf>
    <xf numFmtId="178" fontId="44" fillId="25" borderId="11" xfId="0" applyNumberFormat="1" applyFont="1" applyFill="1" applyBorder="1" applyAlignment="1" applyProtection="1">
      <alignment horizontal="center" vertical="center"/>
      <protection locked="0"/>
    </xf>
    <xf numFmtId="177" fontId="44" fillId="25" borderId="11" xfId="0" applyNumberFormat="1" applyFont="1" applyFill="1" applyBorder="1" applyAlignment="1" applyProtection="1">
      <alignment horizontal="center" vertical="center"/>
      <protection locked="0"/>
    </xf>
    <xf numFmtId="179" fontId="44" fillId="25" borderId="11" xfId="0" applyNumberFormat="1" applyFont="1" applyFill="1" applyBorder="1" applyAlignment="1" applyProtection="1">
      <alignment horizontal="center" vertical="center"/>
      <protection locked="0"/>
    </xf>
    <xf numFmtId="180" fontId="65" fillId="25" borderId="11" xfId="0" applyNumberFormat="1" applyFont="1" applyFill="1" applyBorder="1" applyAlignment="1" applyProtection="1">
      <alignment horizontal="center" vertical="center"/>
      <protection locked="0"/>
    </xf>
    <xf numFmtId="180" fontId="44" fillId="26" borderId="11" xfId="0" applyNumberFormat="1" applyFont="1" applyFill="1" applyBorder="1" applyAlignment="1" applyProtection="1">
      <alignment horizontal="center" vertical="center"/>
      <protection locked="0"/>
    </xf>
    <xf numFmtId="180" fontId="44" fillId="25" borderId="11" xfId="0" applyNumberFormat="1" applyFont="1" applyFill="1" applyBorder="1" applyAlignment="1" applyProtection="1">
      <alignment horizontal="center" vertical="center"/>
      <protection locked="0"/>
    </xf>
    <xf numFmtId="181" fontId="44" fillId="25" borderId="11" xfId="0" applyNumberFormat="1" applyFont="1" applyFill="1" applyBorder="1" applyAlignment="1" applyProtection="1">
      <alignment horizontal="center" vertical="center"/>
      <protection locked="0"/>
    </xf>
    <xf numFmtId="180" fontId="66" fillId="26" borderId="11" xfId="0" applyNumberFormat="1" applyFont="1" applyFill="1" applyBorder="1" applyAlignment="1" applyProtection="1">
      <alignment horizontal="center" vertical="center"/>
      <protection locked="0"/>
    </xf>
    <xf numFmtId="181" fontId="11" fillId="26" borderId="11" xfId="0" applyNumberFormat="1" applyFont="1" applyFill="1" applyBorder="1" applyAlignment="1" applyProtection="1">
      <alignment horizontal="center" vertical="center"/>
      <protection locked="0"/>
    </xf>
    <xf numFmtId="1" fontId="66" fillId="0" borderId="11" xfId="0" applyNumberFormat="1" applyFont="1" applyBorder="1" applyAlignment="1" applyProtection="1">
      <alignment horizontal="center" vertical="center"/>
      <protection hidden="1"/>
    </xf>
    <xf numFmtId="0" fontId="19" fillId="16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50" fillId="0" borderId="0" xfId="55" applyFont="1" applyFill="1" applyAlignment="1">
      <alignment horizontal="left" vertical="center"/>
      <protection/>
    </xf>
    <xf numFmtId="0" fontId="6" fillId="0" borderId="0" xfId="55" applyFont="1" applyFill="1" applyAlignment="1">
      <alignment vertical="center"/>
      <protection/>
    </xf>
    <xf numFmtId="0" fontId="52" fillId="0" borderId="0" xfId="55" applyFont="1" applyFill="1">
      <alignment/>
      <protection/>
    </xf>
    <xf numFmtId="0" fontId="18" fillId="0" borderId="0" xfId="0" applyFont="1" applyAlignment="1">
      <alignment/>
    </xf>
    <xf numFmtId="0" fontId="48" fillId="0" borderId="0" xfId="0" applyFont="1" applyBorder="1" applyAlignment="1">
      <alignment vertical="center"/>
    </xf>
    <xf numFmtId="0" fontId="48" fillId="0" borderId="0" xfId="0" applyFont="1" applyAlignment="1">
      <alignment horizontal="left"/>
    </xf>
    <xf numFmtId="0" fontId="48" fillId="0" borderId="16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16" borderId="11" xfId="0" applyFont="1" applyFill="1" applyBorder="1" applyAlignment="1" applyProtection="1">
      <alignment horizontal="center" vertical="center" wrapText="1"/>
      <protection locked="0"/>
    </xf>
    <xf numFmtId="0" fontId="67" fillId="0" borderId="16" xfId="0" applyFont="1" applyBorder="1" applyAlignment="1" applyProtection="1">
      <alignment horizontal="left" vertical="center"/>
      <protection locked="0"/>
    </xf>
    <xf numFmtId="0" fontId="18" fillId="0" borderId="0" xfId="0" applyFont="1" applyAlignment="1">
      <alignment horizontal="left" vertical="center"/>
    </xf>
    <xf numFmtId="0" fontId="48" fillId="0" borderId="17" xfId="0" applyFont="1" applyBorder="1" applyAlignment="1">
      <alignment horizontal="left" vertical="center"/>
    </xf>
    <xf numFmtId="0" fontId="48" fillId="0" borderId="18" xfId="0" applyFont="1" applyBorder="1" applyAlignment="1">
      <alignment horizontal="left" vertical="center"/>
    </xf>
    <xf numFmtId="0" fontId="48" fillId="0" borderId="14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6" fillId="0" borderId="0" xfId="55" applyFont="1" applyFill="1" applyBorder="1" applyAlignment="1">
      <alignment horizontal="left" vertical="center"/>
      <protection/>
    </xf>
    <xf numFmtId="0" fontId="48" fillId="0" borderId="17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4" fontId="54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48" fillId="0" borderId="16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1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8" fillId="4" borderId="10" xfId="55" applyFont="1" applyFill="1" applyBorder="1" applyAlignment="1">
      <alignment horizontal="center" vertical="center" wrapText="1"/>
      <protection/>
    </xf>
    <xf numFmtId="0" fontId="8" fillId="4" borderId="11" xfId="55" applyFont="1" applyFill="1" applyBorder="1" applyAlignment="1">
      <alignment horizontal="center" vertical="center" wrapText="1"/>
      <protection/>
    </xf>
    <xf numFmtId="0" fontId="8" fillId="4" borderId="10" xfId="55" applyFont="1" applyFill="1" applyBorder="1" applyAlignment="1">
      <alignment horizontal="center" vertical="center"/>
      <protection/>
    </xf>
    <xf numFmtId="0" fontId="8" fillId="4" borderId="19" xfId="55" applyFont="1" applyFill="1" applyBorder="1" applyAlignment="1">
      <alignment horizontal="center" vertical="center"/>
      <protection/>
    </xf>
    <xf numFmtId="0" fontId="8" fillId="4" borderId="20" xfId="55" applyFont="1" applyFill="1" applyBorder="1" applyAlignment="1">
      <alignment horizontal="center" vertical="center"/>
      <protection/>
    </xf>
    <xf numFmtId="0" fontId="8" fillId="4" borderId="11" xfId="55" applyFont="1" applyFill="1" applyBorder="1" applyAlignment="1">
      <alignment horizontal="center" vertical="center"/>
      <protection/>
    </xf>
    <xf numFmtId="0" fontId="8" fillId="4" borderId="21" xfId="55" applyFont="1" applyFill="1" applyBorder="1" applyAlignment="1">
      <alignment horizontal="center" vertical="center"/>
      <protection/>
    </xf>
    <xf numFmtId="0" fontId="8" fillId="4" borderId="22" xfId="55" applyFont="1" applyFill="1" applyBorder="1" applyAlignment="1">
      <alignment horizontal="center" vertical="center"/>
      <protection/>
    </xf>
    <xf numFmtId="0" fontId="12" fillId="4" borderId="23" xfId="55" applyFont="1" applyFill="1" applyBorder="1" applyAlignment="1">
      <alignment horizontal="center" vertical="center"/>
      <protection/>
    </xf>
    <xf numFmtId="0" fontId="12" fillId="4" borderId="24" xfId="55" applyFont="1" applyFill="1" applyBorder="1" applyAlignment="1">
      <alignment horizontal="center" vertical="center"/>
      <protection/>
    </xf>
    <xf numFmtId="0" fontId="6" fillId="4" borderId="10" xfId="55" applyFont="1" applyFill="1" applyBorder="1" applyAlignment="1">
      <alignment horizontal="center" vertical="center" wrapText="1" shrinkToFit="1"/>
      <protection/>
    </xf>
    <xf numFmtId="0" fontId="6" fillId="4" borderId="11" xfId="55" applyFont="1" applyFill="1" applyBorder="1" applyAlignment="1">
      <alignment horizontal="center" vertical="center" wrapText="1" shrinkToFit="1"/>
      <protection/>
    </xf>
    <xf numFmtId="0" fontId="6" fillId="4" borderId="25" xfId="55" applyFont="1" applyFill="1" applyBorder="1" applyAlignment="1">
      <alignment horizontal="center" vertical="center"/>
      <protection/>
    </xf>
    <xf numFmtId="0" fontId="6" fillId="4" borderId="26" xfId="55" applyFont="1" applyFill="1" applyBorder="1" applyAlignment="1">
      <alignment horizontal="center" vertical="center"/>
      <protection/>
    </xf>
    <xf numFmtId="0" fontId="6" fillId="4" borderId="27" xfId="55" applyFont="1" applyFill="1" applyBorder="1" applyAlignment="1">
      <alignment horizontal="center" vertical="center"/>
      <protection/>
    </xf>
    <xf numFmtId="0" fontId="6" fillId="4" borderId="12" xfId="55" applyFont="1" applyFill="1" applyBorder="1" applyAlignment="1">
      <alignment horizontal="center" vertical="center" wrapText="1" shrinkToFit="1"/>
      <protection/>
    </xf>
    <xf numFmtId="0" fontId="7" fillId="4" borderId="10" xfId="55" applyFont="1" applyFill="1" applyBorder="1" applyAlignment="1">
      <alignment horizontal="center" vertical="center" wrapText="1" shrinkToFit="1"/>
      <protection/>
    </xf>
    <xf numFmtId="0" fontId="9" fillId="4" borderId="11" xfId="55" applyFont="1" applyFill="1" applyBorder="1" applyAlignment="1">
      <alignment horizontal="center" vertical="center" wrapText="1" shrinkToFit="1"/>
      <protection/>
    </xf>
    <xf numFmtId="0" fontId="9" fillId="4" borderId="12" xfId="55" applyFont="1" applyFill="1" applyBorder="1" applyAlignment="1">
      <alignment horizontal="center" vertical="center" wrapText="1" shrinkToFit="1"/>
      <protection/>
    </xf>
    <xf numFmtId="0" fontId="6" fillId="4" borderId="28" xfId="55" applyFont="1" applyFill="1" applyBorder="1" applyAlignment="1">
      <alignment horizontal="center" vertical="center" wrapText="1"/>
      <protection/>
    </xf>
    <xf numFmtId="0" fontId="6" fillId="4" borderId="29" xfId="55" applyFont="1" applyFill="1" applyBorder="1" applyAlignment="1">
      <alignment horizontal="center" vertical="center" wrapText="1"/>
      <protection/>
    </xf>
    <xf numFmtId="0" fontId="6" fillId="4" borderId="10" xfId="55" applyFont="1" applyFill="1" applyBorder="1" applyAlignment="1" quotePrefix="1">
      <alignment horizontal="center" vertical="center"/>
      <protection/>
    </xf>
    <xf numFmtId="0" fontId="6" fillId="4" borderId="11" xfId="55" applyFont="1" applyFill="1" applyBorder="1" applyAlignment="1">
      <alignment horizontal="center" vertical="center"/>
      <protection/>
    </xf>
    <xf numFmtId="0" fontId="6" fillId="4" borderId="12" xfId="55" applyFont="1" applyFill="1" applyBorder="1" applyAlignment="1">
      <alignment horizontal="center" vertical="center"/>
      <protection/>
    </xf>
    <xf numFmtId="176" fontId="6" fillId="4" borderId="28" xfId="55" applyNumberFormat="1" applyFont="1" applyFill="1" applyBorder="1" applyAlignment="1">
      <alignment horizontal="center" vertical="center" wrapText="1"/>
      <protection/>
    </xf>
    <xf numFmtId="176" fontId="8" fillId="4" borderId="29" xfId="55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一般_Al Cap Life-25 deg C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2</xdr:row>
      <xdr:rowOff>0</xdr:rowOff>
    </xdr:from>
    <xdr:to>
      <xdr:col>5</xdr:col>
      <xdr:colOff>171450</xdr:colOff>
      <xdr:row>2</xdr:row>
      <xdr:rowOff>9525</xdr:rowOff>
    </xdr:to>
    <xdr:sp>
      <xdr:nvSpPr>
        <xdr:cNvPr id="1" name="Text Box 17"/>
        <xdr:cNvSpPr txBox="1">
          <a:spLocks noChangeArrowheads="1"/>
        </xdr:cNvSpPr>
      </xdr:nvSpPr>
      <xdr:spPr>
        <a:xfrm>
          <a:off x="3028950" y="504825"/>
          <a:ext cx="6000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or</a:t>
          </a:r>
        </a:p>
      </xdr:txBody>
    </xdr:sp>
    <xdr:clientData/>
  </xdr:twoCellAnchor>
  <xdr:twoCellAnchor>
    <xdr:from>
      <xdr:col>4</xdr:col>
      <xdr:colOff>723900</xdr:colOff>
      <xdr:row>2</xdr:row>
      <xdr:rowOff>0</xdr:rowOff>
    </xdr:from>
    <xdr:to>
      <xdr:col>5</xdr:col>
      <xdr:colOff>466725</xdr:colOff>
      <xdr:row>2</xdr:row>
      <xdr:rowOff>9525</xdr:rowOff>
    </xdr:to>
    <xdr:sp>
      <xdr:nvSpPr>
        <xdr:cNvPr id="2" name="Text Box 29"/>
        <xdr:cNvSpPr txBox="1">
          <a:spLocks noChangeArrowheads="1"/>
        </xdr:cNvSpPr>
      </xdr:nvSpPr>
      <xdr:spPr>
        <a:xfrm>
          <a:off x="3371850" y="504825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K=10</a:t>
          </a:r>
        </a:p>
      </xdr:txBody>
    </xdr:sp>
    <xdr:clientData/>
  </xdr:twoCellAnchor>
  <xdr:twoCellAnchor>
    <xdr:from>
      <xdr:col>1</xdr:col>
      <xdr:colOff>0</xdr:colOff>
      <xdr:row>1</xdr:row>
      <xdr:rowOff>190500</xdr:rowOff>
    </xdr:from>
    <xdr:to>
      <xdr:col>1</xdr:col>
      <xdr:colOff>0</xdr:colOff>
      <xdr:row>2</xdr:row>
      <xdr:rowOff>0</xdr:rowOff>
    </xdr:to>
    <xdr:sp>
      <xdr:nvSpPr>
        <xdr:cNvPr id="3" name="Line 31"/>
        <xdr:cNvSpPr>
          <a:spLocks/>
        </xdr:cNvSpPr>
      </xdr:nvSpPr>
      <xdr:spPr>
        <a:xfrm>
          <a:off x="314325" y="50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sp>
      <xdr:nvSpPr>
        <xdr:cNvPr id="4" name="Text Box 32"/>
        <xdr:cNvSpPr txBox="1">
          <a:spLocks noChangeArrowheads="1"/>
        </xdr:cNvSpPr>
      </xdr:nvSpPr>
      <xdr:spPr>
        <a:xfrm>
          <a:off x="314325" y="5048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Iuse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Istd</a:t>
          </a:r>
        </a:p>
      </xdr:txBody>
    </xdr:sp>
    <xdr:clientData/>
  </xdr:twoCellAnchor>
  <xdr:twoCellAnchor>
    <xdr:from>
      <xdr:col>4</xdr:col>
      <xdr:colOff>381000</xdr:colOff>
      <xdr:row>26</xdr:row>
      <xdr:rowOff>0</xdr:rowOff>
    </xdr:from>
    <xdr:to>
      <xdr:col>5</xdr:col>
      <xdr:colOff>171450</xdr:colOff>
      <xdr:row>26</xdr:row>
      <xdr:rowOff>9525</xdr:rowOff>
    </xdr:to>
    <xdr:sp>
      <xdr:nvSpPr>
        <xdr:cNvPr id="5" name="Text Box 17"/>
        <xdr:cNvSpPr txBox="1">
          <a:spLocks noChangeArrowheads="1"/>
        </xdr:cNvSpPr>
      </xdr:nvSpPr>
      <xdr:spPr>
        <a:xfrm>
          <a:off x="3028950" y="6791325"/>
          <a:ext cx="6000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or</a:t>
          </a:r>
        </a:p>
      </xdr:txBody>
    </xdr:sp>
    <xdr:clientData/>
  </xdr:twoCellAnchor>
  <xdr:twoCellAnchor>
    <xdr:from>
      <xdr:col>4</xdr:col>
      <xdr:colOff>723900</xdr:colOff>
      <xdr:row>26</xdr:row>
      <xdr:rowOff>0</xdr:rowOff>
    </xdr:from>
    <xdr:to>
      <xdr:col>5</xdr:col>
      <xdr:colOff>466725</xdr:colOff>
      <xdr:row>26</xdr:row>
      <xdr:rowOff>9525</xdr:rowOff>
    </xdr:to>
    <xdr:sp>
      <xdr:nvSpPr>
        <xdr:cNvPr id="6" name="Text Box 29"/>
        <xdr:cNvSpPr txBox="1">
          <a:spLocks noChangeArrowheads="1"/>
        </xdr:cNvSpPr>
      </xdr:nvSpPr>
      <xdr:spPr>
        <a:xfrm>
          <a:off x="3371850" y="6791325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K=10</a:t>
          </a:r>
        </a:p>
      </xdr:txBody>
    </xdr:sp>
    <xdr:clientData/>
  </xdr:twoCellAnchor>
  <xdr:twoCellAnchor>
    <xdr:from>
      <xdr:col>1</xdr:col>
      <xdr:colOff>695325</xdr:colOff>
      <xdr:row>37</xdr:row>
      <xdr:rowOff>9525</xdr:rowOff>
    </xdr:from>
    <xdr:to>
      <xdr:col>4</xdr:col>
      <xdr:colOff>9525</xdr:colOff>
      <xdr:row>38</xdr:row>
      <xdr:rowOff>142875</xdr:rowOff>
    </xdr:to>
    <xdr:grpSp>
      <xdr:nvGrpSpPr>
        <xdr:cNvPr id="7" name="Group 2152"/>
        <xdr:cNvGrpSpPr>
          <a:grpSpLocks/>
        </xdr:cNvGrpSpPr>
      </xdr:nvGrpSpPr>
      <xdr:grpSpPr>
        <a:xfrm>
          <a:off x="1009650" y="9324975"/>
          <a:ext cx="1647825" cy="361950"/>
          <a:chOff x="0" y="0"/>
          <a:chExt cx="1847850" cy="657225"/>
        </a:xfrm>
        <a:solidFill>
          <a:srgbClr val="FFFFFF"/>
        </a:solidFill>
      </xdr:grpSpPr>
      <xdr:sp>
        <xdr:nvSpPr>
          <xdr:cNvPr id="8" name="直接连接符 2"/>
          <xdr:cNvSpPr>
            <a:spLocks/>
          </xdr:cNvSpPr>
        </xdr:nvSpPr>
        <xdr:spPr>
          <a:xfrm>
            <a:off x="0" y="523808"/>
            <a:ext cx="104865" cy="1334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" name="直接连接符 48"/>
          <xdr:cNvSpPr>
            <a:spLocks/>
          </xdr:cNvSpPr>
        </xdr:nvSpPr>
        <xdr:spPr>
          <a:xfrm flipV="1">
            <a:off x="95164" y="0"/>
            <a:ext cx="200030" cy="6572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" name="直接连接符 50"/>
          <xdr:cNvSpPr>
            <a:spLocks/>
          </xdr:cNvSpPr>
        </xdr:nvSpPr>
        <xdr:spPr>
          <a:xfrm flipV="1">
            <a:off x="304895" y="0"/>
            <a:ext cx="1542955" cy="95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55</xdr:row>
      <xdr:rowOff>190500</xdr:rowOff>
    </xdr:from>
    <xdr:to>
      <xdr:col>8</xdr:col>
      <xdr:colOff>628650</xdr:colOff>
      <xdr:row>55</xdr:row>
      <xdr:rowOff>219075</xdr:rowOff>
    </xdr:to>
    <xdr:sp>
      <xdr:nvSpPr>
        <xdr:cNvPr id="11" name="直接连接符 16"/>
        <xdr:cNvSpPr>
          <a:spLocks/>
        </xdr:cNvSpPr>
      </xdr:nvSpPr>
      <xdr:spPr>
        <a:xfrm>
          <a:off x="19050" y="14135100"/>
          <a:ext cx="6724650" cy="285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180975</xdr:rowOff>
    </xdr:from>
    <xdr:to>
      <xdr:col>8</xdr:col>
      <xdr:colOff>647700</xdr:colOff>
      <xdr:row>2</xdr:row>
      <xdr:rowOff>0</xdr:rowOff>
    </xdr:to>
    <xdr:sp>
      <xdr:nvSpPr>
        <xdr:cNvPr id="12" name="直接连接符 16"/>
        <xdr:cNvSpPr>
          <a:spLocks/>
        </xdr:cNvSpPr>
      </xdr:nvSpPr>
      <xdr:spPr>
        <a:xfrm>
          <a:off x="0" y="495300"/>
          <a:ext cx="676275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14</xdr:row>
      <xdr:rowOff>219075</xdr:rowOff>
    </xdr:from>
    <xdr:to>
      <xdr:col>4</xdr:col>
      <xdr:colOff>495300</xdr:colOff>
      <xdr:row>14</xdr:row>
      <xdr:rowOff>228600</xdr:rowOff>
    </xdr:to>
    <xdr:sp>
      <xdr:nvSpPr>
        <xdr:cNvPr id="13" name="直接连接符 16"/>
        <xdr:cNvSpPr>
          <a:spLocks/>
        </xdr:cNvSpPr>
      </xdr:nvSpPr>
      <xdr:spPr>
        <a:xfrm flipV="1">
          <a:off x="323850" y="3409950"/>
          <a:ext cx="2819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21</xdr:row>
      <xdr:rowOff>28575</xdr:rowOff>
    </xdr:from>
    <xdr:to>
      <xdr:col>7</xdr:col>
      <xdr:colOff>933450</xdr:colOff>
      <xdr:row>24</xdr:row>
      <xdr:rowOff>200025</xdr:rowOff>
    </xdr:to>
    <xdr:pic>
      <xdr:nvPicPr>
        <xdr:cNvPr id="14" name="图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438775"/>
          <a:ext cx="57912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zoomScale="85" zoomScaleNormal="85" workbookViewId="0" topLeftCell="A5">
      <selection activeCell="N22" sqref="N22"/>
    </sheetView>
  </sheetViews>
  <sheetFormatPr defaultColWidth="9.00390625" defaultRowHeight="24.75" customHeight="1"/>
  <cols>
    <col min="1" max="1" width="4.125" style="0" customWidth="1"/>
    <col min="2" max="2" width="9.125" style="24" customWidth="1"/>
    <col min="3" max="3" width="10.875" style="24" customWidth="1"/>
    <col min="4" max="6" width="10.625" style="24" customWidth="1"/>
    <col min="7" max="7" width="11.875" style="24" customWidth="1"/>
    <col min="8" max="8" width="12.375" style="24" customWidth="1"/>
    <col min="9" max="9" width="10.625" style="24" customWidth="1"/>
    <col min="10" max="10" width="8.25390625" style="24" customWidth="1"/>
    <col min="11" max="11" width="7.375" style="24" customWidth="1"/>
    <col min="12" max="17" width="10.625" style="24" customWidth="1"/>
    <col min="18" max="16384" width="9.00390625" style="24" customWidth="1"/>
  </cols>
  <sheetData>
    <row r="1" spans="2:8" ht="24.75" customHeight="1">
      <c r="B1" s="87" t="s">
        <v>0</v>
      </c>
      <c r="C1" s="87"/>
      <c r="D1" s="87"/>
      <c r="E1" s="87"/>
      <c r="F1" s="87"/>
      <c r="G1" s="87"/>
      <c r="H1" s="25"/>
    </row>
    <row r="2" spans="2:8" ht="15" customHeight="1">
      <c r="B2" s="26"/>
      <c r="C2" s="26"/>
      <c r="D2" s="26"/>
      <c r="E2" s="26"/>
      <c r="F2" s="26"/>
      <c r="G2" s="26"/>
      <c r="H2" s="26"/>
    </row>
    <row r="3" spans="2:17" ht="21.75" customHeight="1">
      <c r="B3" s="88" t="s">
        <v>1</v>
      </c>
      <c r="C3" s="88"/>
      <c r="D3" s="88"/>
      <c r="E3" s="88"/>
      <c r="F3" s="88"/>
      <c r="G3" s="88"/>
      <c r="H3" s="55"/>
      <c r="I3" s="56"/>
      <c r="J3" s="56"/>
      <c r="K3" s="56"/>
      <c r="L3" s="56"/>
      <c r="M3" s="56"/>
      <c r="N3" s="56"/>
      <c r="O3" s="56"/>
      <c r="P3" s="56"/>
      <c r="Q3" s="56"/>
    </row>
    <row r="4" spans="2:17" ht="10.5" customHeight="1">
      <c r="B4" s="83" t="s">
        <v>2</v>
      </c>
      <c r="C4" s="79" t="s">
        <v>85</v>
      </c>
      <c r="D4" s="58"/>
      <c r="E4" s="59"/>
      <c r="F4" s="59"/>
      <c r="G4" s="59"/>
      <c r="H4" s="59"/>
      <c r="I4" s="56"/>
      <c r="J4" s="56"/>
      <c r="K4" s="56"/>
      <c r="L4" s="56"/>
      <c r="M4" s="56"/>
      <c r="N4" s="56"/>
      <c r="O4" s="56"/>
      <c r="P4" s="56"/>
      <c r="Q4" s="56"/>
    </row>
    <row r="5" spans="2:17" ht="21.75" customHeight="1">
      <c r="B5" s="83"/>
      <c r="C5" s="79"/>
      <c r="D5" s="58"/>
      <c r="E5" s="59"/>
      <c r="F5" s="59"/>
      <c r="G5" s="59"/>
      <c r="H5" s="59"/>
      <c r="I5" s="56"/>
      <c r="J5" s="56"/>
      <c r="K5" s="56"/>
      <c r="L5" s="56"/>
      <c r="M5" s="56"/>
      <c r="N5" s="56"/>
      <c r="O5" s="56"/>
      <c r="P5" s="56"/>
      <c r="Q5" s="56"/>
    </row>
    <row r="6" spans="2:17" ht="16.5" customHeight="1">
      <c r="B6" s="83" t="s">
        <v>3</v>
      </c>
      <c r="C6" s="59" t="s">
        <v>4</v>
      </c>
      <c r="D6" s="58"/>
      <c r="E6" s="59"/>
      <c r="F6" s="59"/>
      <c r="G6" s="59"/>
      <c r="H6" s="59"/>
      <c r="I6" s="56"/>
      <c r="J6" s="56"/>
      <c r="K6" s="56"/>
      <c r="L6" s="56"/>
      <c r="M6" s="56"/>
      <c r="N6" s="56"/>
      <c r="O6" s="56"/>
      <c r="P6" s="56"/>
      <c r="Q6" s="56"/>
    </row>
    <row r="7" spans="2:17" ht="15" customHeight="1">
      <c r="B7" s="83"/>
      <c r="C7" s="60">
        <v>10</v>
      </c>
      <c r="D7" s="58"/>
      <c r="E7" s="59"/>
      <c r="F7" s="59"/>
      <c r="G7" s="59"/>
      <c r="H7" s="59"/>
      <c r="I7" s="56"/>
      <c r="J7" s="56"/>
      <c r="K7" s="56"/>
      <c r="L7" s="56"/>
      <c r="M7" s="56"/>
      <c r="N7" s="56"/>
      <c r="O7" s="56"/>
      <c r="P7" s="56"/>
      <c r="Q7" s="56"/>
    </row>
    <row r="8" spans="2:17" ht="18.75" customHeight="1">
      <c r="B8" s="57" t="s">
        <v>5</v>
      </c>
      <c r="C8" s="59"/>
      <c r="D8" s="59"/>
      <c r="E8" s="59"/>
      <c r="F8" s="59"/>
      <c r="G8" s="59"/>
      <c r="H8" s="59"/>
      <c r="I8" s="56"/>
      <c r="J8" s="56"/>
      <c r="K8" s="56"/>
      <c r="L8" s="56"/>
      <c r="M8" s="56"/>
      <c r="N8" s="56"/>
      <c r="O8" s="56"/>
      <c r="P8" s="56"/>
      <c r="Q8" s="56"/>
    </row>
    <row r="9" spans="2:17" ht="18" customHeight="1">
      <c r="B9" s="57" t="s">
        <v>6</v>
      </c>
      <c r="C9" s="59"/>
      <c r="D9" s="59"/>
      <c r="E9" s="59"/>
      <c r="F9" s="59"/>
      <c r="G9" s="59"/>
      <c r="H9" s="59"/>
      <c r="I9" s="56"/>
      <c r="J9" s="56"/>
      <c r="K9" s="56"/>
      <c r="L9" s="56"/>
      <c r="M9" s="56"/>
      <c r="N9" s="56"/>
      <c r="O9" s="56"/>
      <c r="P9" s="56"/>
      <c r="Q9" s="56"/>
    </row>
    <row r="10" spans="2:17" ht="18" customHeight="1">
      <c r="B10" s="57" t="s">
        <v>7</v>
      </c>
      <c r="C10" s="59"/>
      <c r="D10" s="59"/>
      <c r="E10" s="59"/>
      <c r="F10" s="59"/>
      <c r="G10" s="59"/>
      <c r="H10" s="59"/>
      <c r="I10" s="56"/>
      <c r="J10" s="56"/>
      <c r="K10" s="56"/>
      <c r="L10" s="56"/>
      <c r="M10" s="56"/>
      <c r="N10" s="56"/>
      <c r="O10" s="56"/>
      <c r="P10" s="56"/>
      <c r="Q10" s="56"/>
    </row>
    <row r="11" spans="2:17" ht="19.5" customHeight="1">
      <c r="B11" s="57" t="s">
        <v>8</v>
      </c>
      <c r="C11" s="59"/>
      <c r="D11" s="59"/>
      <c r="E11" s="59"/>
      <c r="F11" s="59"/>
      <c r="G11" s="59"/>
      <c r="H11" s="59"/>
      <c r="I11" s="56"/>
      <c r="J11" s="56"/>
      <c r="K11" s="56"/>
      <c r="L11" s="56"/>
      <c r="M11" s="56"/>
      <c r="N11" s="56"/>
      <c r="O11" s="56"/>
      <c r="P11" s="56"/>
      <c r="Q11" s="56"/>
    </row>
    <row r="12" spans="2:17" ht="18" customHeight="1">
      <c r="B12" s="57" t="s">
        <v>9</v>
      </c>
      <c r="C12" s="59"/>
      <c r="D12" s="59"/>
      <c r="E12" s="59"/>
      <c r="F12" s="59"/>
      <c r="G12" s="59"/>
      <c r="H12" s="59"/>
      <c r="I12" s="56"/>
      <c r="J12" s="56"/>
      <c r="K12" s="56"/>
      <c r="L12" s="56"/>
      <c r="M12" s="56"/>
      <c r="N12" s="56"/>
      <c r="O12" s="56"/>
      <c r="P12" s="56"/>
      <c r="Q12" s="56"/>
    </row>
    <row r="13" spans="2:17" ht="21.75" customHeight="1">
      <c r="B13" s="79" t="s">
        <v>10</v>
      </c>
      <c r="C13" s="79"/>
      <c r="D13" s="79"/>
      <c r="E13" s="79"/>
      <c r="F13" s="79"/>
      <c r="G13" s="79"/>
      <c r="H13" s="57"/>
      <c r="I13" s="56"/>
      <c r="J13" s="56"/>
      <c r="K13" s="56"/>
      <c r="L13" s="56"/>
      <c r="M13" s="56"/>
      <c r="N13" s="56"/>
      <c r="O13" s="56"/>
      <c r="P13" s="56"/>
      <c r="Q13" s="56"/>
    </row>
    <row r="14" spans="2:17" ht="12" customHeight="1">
      <c r="B14" s="89" t="s">
        <v>84</v>
      </c>
      <c r="C14" s="89"/>
      <c r="D14" s="89"/>
      <c r="E14" s="89"/>
      <c r="F14" s="89"/>
      <c r="G14" s="89"/>
      <c r="H14" s="54"/>
      <c r="I14" s="56"/>
      <c r="J14" s="56"/>
      <c r="K14" s="56"/>
      <c r="L14" s="56"/>
      <c r="M14" s="56"/>
      <c r="N14" s="56"/>
      <c r="O14" s="56"/>
      <c r="P14" s="56"/>
      <c r="Q14" s="56"/>
    </row>
    <row r="15" spans="2:17" ht="21.75" customHeight="1">
      <c r="B15" s="89"/>
      <c r="C15" s="89"/>
      <c r="D15" s="89"/>
      <c r="E15" s="89"/>
      <c r="F15" s="89"/>
      <c r="G15" s="89"/>
      <c r="H15" s="54"/>
      <c r="I15" s="56"/>
      <c r="J15" s="56"/>
      <c r="K15" s="56"/>
      <c r="L15" s="56"/>
      <c r="M15" s="56"/>
      <c r="N15" s="56"/>
      <c r="O15" s="56"/>
      <c r="P15" s="56"/>
      <c r="Q15" s="56"/>
    </row>
    <row r="16" spans="2:20" ht="21.75" customHeight="1">
      <c r="B16" s="61" t="s">
        <v>86</v>
      </c>
      <c r="C16" s="62"/>
      <c r="D16" s="62"/>
      <c r="E16" s="62"/>
      <c r="F16" s="62"/>
      <c r="G16" s="63"/>
      <c r="H16" s="63"/>
      <c r="I16" s="63"/>
      <c r="J16" s="63"/>
      <c r="K16" s="63"/>
      <c r="L16" s="62"/>
      <c r="M16" s="62"/>
      <c r="N16" s="62"/>
      <c r="O16" s="62"/>
      <c r="P16" s="62"/>
      <c r="Q16" s="62"/>
      <c r="R16" s="1"/>
      <c r="S16" s="12"/>
      <c r="T16" s="1"/>
    </row>
    <row r="17" spans="2:20" ht="21.75" customHeight="1">
      <c r="B17" s="71" t="s">
        <v>83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38"/>
      <c r="S17" s="39"/>
      <c r="T17" s="38"/>
    </row>
    <row r="18" spans="2:20" ht="36" customHeight="1">
      <c r="B18" s="40" t="s">
        <v>80</v>
      </c>
      <c r="C18" s="40" t="s">
        <v>67</v>
      </c>
      <c r="D18" s="40" t="s">
        <v>78</v>
      </c>
      <c r="E18" s="70" t="s">
        <v>82</v>
      </c>
      <c r="F18" s="40" t="s">
        <v>81</v>
      </c>
      <c r="G18" s="40" t="s">
        <v>77</v>
      </c>
      <c r="H18" s="40" t="s">
        <v>79</v>
      </c>
      <c r="I18" s="40" t="s">
        <v>68</v>
      </c>
      <c r="J18" s="40" t="s">
        <v>75</v>
      </c>
      <c r="K18" s="53" t="s">
        <v>76</v>
      </c>
      <c r="L18" s="40" t="s">
        <v>69</v>
      </c>
      <c r="M18" s="41" t="s">
        <v>70</v>
      </c>
      <c r="N18" s="40" t="s">
        <v>71</v>
      </c>
      <c r="O18" s="40" t="s">
        <v>72</v>
      </c>
      <c r="P18" s="40" t="s">
        <v>73</v>
      </c>
      <c r="Q18" s="40" t="s">
        <v>74</v>
      </c>
      <c r="R18" s="38"/>
      <c r="S18" s="39"/>
      <c r="T18" s="38"/>
    </row>
    <row r="19" spans="2:20" ht="30" customHeight="1">
      <c r="B19" s="42"/>
      <c r="C19" s="43">
        <v>33</v>
      </c>
      <c r="D19" s="42">
        <v>450</v>
      </c>
      <c r="E19" s="42">
        <v>105</v>
      </c>
      <c r="F19" s="44">
        <v>6000</v>
      </c>
      <c r="G19" s="45">
        <v>500</v>
      </c>
      <c r="H19" s="45">
        <v>410</v>
      </c>
      <c r="I19" s="46">
        <v>518</v>
      </c>
      <c r="J19" s="46">
        <v>12.5</v>
      </c>
      <c r="K19" s="46">
        <v>25</v>
      </c>
      <c r="L19" s="47">
        <f>M19-P19/N19</f>
        <v>73.32793333333333</v>
      </c>
      <c r="M19" s="48">
        <v>77.8</v>
      </c>
      <c r="N19" s="49">
        <v>1.2</v>
      </c>
      <c r="O19" s="50">
        <v>5</v>
      </c>
      <c r="P19" s="51">
        <f>O19*(I19/G19)^2</f>
        <v>5.36648</v>
      </c>
      <c r="Q19" s="52">
        <f>F19*2^((E19-L19)/10)*2^((O19-P19)/5)*POWER(IF(H19/D19&lt;=0.8,1/0.8,D19/H19),2)</f>
        <v>61711.8376605367</v>
      </c>
      <c r="R19" s="38"/>
      <c r="S19" s="39"/>
      <c r="T19" s="38"/>
    </row>
    <row r="20" spans="2:20" ht="21.75" customHeight="1">
      <c r="B20" s="33"/>
      <c r="C20" s="34"/>
      <c r="D20" s="34"/>
      <c r="E20" s="33"/>
      <c r="F20" s="35"/>
      <c r="G20" s="33"/>
      <c r="H20" s="33"/>
      <c r="I20" s="33"/>
      <c r="J20" s="33"/>
      <c r="K20" s="33"/>
      <c r="L20" s="36"/>
      <c r="M20" s="37"/>
      <c r="N20" s="37"/>
      <c r="O20" s="38"/>
      <c r="P20" s="39"/>
      <c r="Q20" s="38"/>
      <c r="R20" s="38"/>
      <c r="S20" s="39"/>
      <c r="T20" s="38"/>
    </row>
    <row r="21" spans="2:20" ht="21.75" customHeight="1">
      <c r="B21" s="77" t="s">
        <v>87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38"/>
      <c r="S21" s="39"/>
      <c r="T21" s="38"/>
    </row>
    <row r="22" spans="2:20" ht="21.75" customHeight="1">
      <c r="B22" s="33"/>
      <c r="C22" s="34"/>
      <c r="D22" s="34"/>
      <c r="E22" s="33"/>
      <c r="F22" s="35"/>
      <c r="G22" s="33"/>
      <c r="H22" s="33"/>
      <c r="I22" s="33"/>
      <c r="J22" s="33"/>
      <c r="K22" s="33"/>
      <c r="L22" s="36"/>
      <c r="M22" s="37"/>
      <c r="N22" s="37"/>
      <c r="O22" s="38"/>
      <c r="P22" s="39"/>
      <c r="Q22" s="38"/>
      <c r="R22" s="38"/>
      <c r="S22" s="39"/>
      <c r="T22" s="38"/>
    </row>
    <row r="23" spans="2:20" ht="21.75" customHeight="1">
      <c r="B23" s="33"/>
      <c r="C23" s="34"/>
      <c r="D23" s="34"/>
      <c r="E23" s="33"/>
      <c r="F23" s="35"/>
      <c r="G23" s="33"/>
      <c r="H23" s="33"/>
      <c r="I23" s="33"/>
      <c r="J23" s="33"/>
      <c r="K23" s="33"/>
      <c r="L23" s="36"/>
      <c r="M23" s="37"/>
      <c r="N23" s="37"/>
      <c r="O23" s="38"/>
      <c r="P23" s="39"/>
      <c r="R23" s="38"/>
      <c r="S23" s="39"/>
      <c r="T23" s="38"/>
    </row>
    <row r="24" spans="2:20" ht="21.75" customHeight="1">
      <c r="B24" s="33"/>
      <c r="C24" s="34"/>
      <c r="D24" s="34"/>
      <c r="E24" s="33"/>
      <c r="F24" s="35"/>
      <c r="G24" s="33"/>
      <c r="H24" s="33"/>
      <c r="I24" s="33"/>
      <c r="J24" s="33"/>
      <c r="K24" s="33"/>
      <c r="L24" s="36"/>
      <c r="M24" s="37"/>
      <c r="N24" s="37"/>
      <c r="O24" s="38"/>
      <c r="P24" s="39"/>
      <c r="Q24" s="38"/>
      <c r="R24" s="38"/>
      <c r="S24" s="39"/>
      <c r="T24" s="38"/>
    </row>
    <row r="25" spans="2:20" ht="21.75" customHeight="1">
      <c r="B25" s="33"/>
      <c r="C25" s="34"/>
      <c r="D25" s="34"/>
      <c r="E25" s="33"/>
      <c r="F25" s="35"/>
      <c r="G25" s="33"/>
      <c r="H25" s="33"/>
      <c r="I25" s="33"/>
      <c r="J25" s="33"/>
      <c r="K25" s="33"/>
      <c r="L25" s="36"/>
      <c r="M25" s="37"/>
      <c r="N25" s="37"/>
      <c r="O25" s="38"/>
      <c r="P25" s="39"/>
      <c r="Q25" s="38"/>
      <c r="R25" s="38"/>
      <c r="S25" s="39"/>
      <c r="T25" s="38"/>
    </row>
    <row r="26" spans="2:20" ht="21.75" customHeight="1">
      <c r="B26" s="72" t="s">
        <v>59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</row>
    <row r="27" spans="2:20" ht="18" customHeight="1">
      <c r="B27" s="78" t="s">
        <v>102</v>
      </c>
      <c r="C27" s="74"/>
      <c r="D27" s="74"/>
      <c r="E27" s="74"/>
      <c r="F27" s="74"/>
      <c r="G27" s="74"/>
      <c r="H27" s="75"/>
      <c r="I27" s="76" t="s">
        <v>64</v>
      </c>
      <c r="J27" s="76"/>
      <c r="K27" s="76"/>
      <c r="L27" s="76"/>
      <c r="M27" s="76"/>
      <c r="N27" s="76"/>
      <c r="O27" s="76"/>
      <c r="P27" s="76"/>
      <c r="Q27" s="76"/>
      <c r="R27" s="65"/>
      <c r="S27" s="65"/>
      <c r="T27" s="65"/>
    </row>
    <row r="28" spans="2:20" ht="18" customHeight="1">
      <c r="B28" s="73" t="s">
        <v>61</v>
      </c>
      <c r="C28" s="74"/>
      <c r="D28" s="74"/>
      <c r="E28" s="74"/>
      <c r="F28" s="74"/>
      <c r="G28" s="74"/>
      <c r="H28" s="75"/>
      <c r="I28" s="76" t="s">
        <v>65</v>
      </c>
      <c r="J28" s="76"/>
      <c r="K28" s="76"/>
      <c r="L28" s="76"/>
      <c r="M28" s="76"/>
      <c r="N28" s="76"/>
      <c r="O28" s="76"/>
      <c r="P28" s="76"/>
      <c r="Q28" s="76"/>
      <c r="R28" s="65"/>
      <c r="S28" s="65"/>
      <c r="T28" s="65"/>
    </row>
    <row r="29" spans="2:20" ht="18" customHeight="1">
      <c r="B29" s="73" t="s">
        <v>60</v>
      </c>
      <c r="C29" s="74"/>
      <c r="D29" s="74"/>
      <c r="E29" s="74"/>
      <c r="F29" s="74"/>
      <c r="G29" s="74"/>
      <c r="H29" s="75"/>
      <c r="I29" s="76" t="s">
        <v>90</v>
      </c>
      <c r="J29" s="76"/>
      <c r="K29" s="76"/>
      <c r="L29" s="76"/>
      <c r="M29" s="76"/>
      <c r="N29" s="76"/>
      <c r="O29" s="76"/>
      <c r="P29" s="76"/>
      <c r="Q29" s="76"/>
      <c r="R29" s="65"/>
      <c r="S29" s="65"/>
      <c r="T29" s="65"/>
    </row>
    <row r="30" spans="2:20" ht="18" customHeight="1">
      <c r="B30" s="73" t="s">
        <v>62</v>
      </c>
      <c r="C30" s="74"/>
      <c r="D30" s="74"/>
      <c r="E30" s="74"/>
      <c r="F30" s="74"/>
      <c r="G30" s="74"/>
      <c r="H30" s="75"/>
      <c r="I30" s="76" t="s">
        <v>91</v>
      </c>
      <c r="J30" s="76"/>
      <c r="K30" s="76"/>
      <c r="L30" s="76"/>
      <c r="M30" s="76"/>
      <c r="N30" s="76"/>
      <c r="O30" s="76"/>
      <c r="P30" s="76"/>
      <c r="Q30" s="76"/>
      <c r="R30" s="65"/>
      <c r="S30" s="65"/>
      <c r="T30" s="65"/>
    </row>
    <row r="31" spans="2:20" ht="18" customHeight="1">
      <c r="B31" s="73" t="s">
        <v>88</v>
      </c>
      <c r="C31" s="74"/>
      <c r="D31" s="74"/>
      <c r="E31" s="74"/>
      <c r="F31" s="74"/>
      <c r="G31" s="74"/>
      <c r="H31" s="75"/>
      <c r="I31" s="76" t="s">
        <v>92</v>
      </c>
      <c r="J31" s="76"/>
      <c r="K31" s="76"/>
      <c r="L31" s="76"/>
      <c r="M31" s="76"/>
      <c r="N31" s="76"/>
      <c r="O31" s="76"/>
      <c r="P31" s="76"/>
      <c r="Q31" s="76"/>
      <c r="R31" s="65"/>
      <c r="S31" s="65"/>
      <c r="T31" s="65"/>
    </row>
    <row r="32" spans="2:20" ht="18" customHeight="1">
      <c r="B32" s="73" t="s">
        <v>95</v>
      </c>
      <c r="C32" s="74"/>
      <c r="D32" s="74"/>
      <c r="E32" s="74"/>
      <c r="F32" s="74"/>
      <c r="G32" s="74"/>
      <c r="H32" s="75"/>
      <c r="I32" s="76" t="s">
        <v>93</v>
      </c>
      <c r="J32" s="76"/>
      <c r="K32" s="76"/>
      <c r="L32" s="76"/>
      <c r="M32" s="76"/>
      <c r="N32" s="76"/>
      <c r="O32" s="76"/>
      <c r="P32" s="76"/>
      <c r="Q32" s="76"/>
      <c r="R32" s="65"/>
      <c r="S32" s="65"/>
      <c r="T32" s="65"/>
    </row>
    <row r="33" spans="2:20" ht="18" customHeight="1">
      <c r="B33" s="73" t="s">
        <v>101</v>
      </c>
      <c r="C33" s="74"/>
      <c r="D33" s="74"/>
      <c r="E33" s="74"/>
      <c r="F33" s="74"/>
      <c r="G33" s="74"/>
      <c r="H33" s="75"/>
      <c r="I33" s="76" t="s">
        <v>94</v>
      </c>
      <c r="J33" s="76"/>
      <c r="K33" s="76"/>
      <c r="L33" s="76"/>
      <c r="M33" s="76"/>
      <c r="N33" s="76"/>
      <c r="O33" s="76"/>
      <c r="P33" s="76"/>
      <c r="Q33" s="76"/>
      <c r="R33" s="65"/>
      <c r="S33" s="65"/>
      <c r="T33" s="65"/>
    </row>
    <row r="34" spans="2:20" ht="18" customHeight="1">
      <c r="B34" s="73" t="s">
        <v>63</v>
      </c>
      <c r="C34" s="74"/>
      <c r="D34" s="74"/>
      <c r="E34" s="74"/>
      <c r="F34" s="74"/>
      <c r="G34" s="74"/>
      <c r="H34" s="75"/>
      <c r="I34" s="76" t="s">
        <v>66</v>
      </c>
      <c r="J34" s="76"/>
      <c r="K34" s="76"/>
      <c r="L34" s="76"/>
      <c r="M34" s="76"/>
      <c r="N34" s="76"/>
      <c r="O34" s="76"/>
      <c r="P34" s="76"/>
      <c r="Q34" s="76"/>
      <c r="R34" s="65"/>
      <c r="S34" s="65"/>
      <c r="T34" s="65"/>
    </row>
    <row r="35" spans="2:20" ht="18" customHeight="1">
      <c r="B35" s="73" t="s">
        <v>89</v>
      </c>
      <c r="C35" s="74"/>
      <c r="D35" s="74"/>
      <c r="E35" s="74"/>
      <c r="F35" s="74"/>
      <c r="G35" s="74"/>
      <c r="H35" s="75"/>
      <c r="I35" s="76"/>
      <c r="J35" s="76"/>
      <c r="K35" s="76"/>
      <c r="L35" s="76"/>
      <c r="M35" s="76"/>
      <c r="N35" s="76"/>
      <c r="O35" s="76"/>
      <c r="P35" s="76"/>
      <c r="Q35" s="76"/>
      <c r="R35" s="65"/>
      <c r="S35" s="65"/>
      <c r="T35" s="65"/>
    </row>
    <row r="36" spans="2:20" ht="18" customHeight="1">
      <c r="B36" s="79" t="s">
        <v>63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</row>
    <row r="37" spans="2:20" ht="18.75" customHeight="1">
      <c r="B37" s="79" t="s">
        <v>58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</row>
    <row r="38" spans="1:8" ht="18" customHeight="1">
      <c r="A38" s="64"/>
      <c r="B38" s="82" t="s">
        <v>96</v>
      </c>
      <c r="C38" s="84" t="s">
        <v>42</v>
      </c>
      <c r="D38" s="84"/>
      <c r="E38" s="59"/>
      <c r="F38" s="59"/>
      <c r="G38" s="27"/>
      <c r="H38" s="27"/>
    </row>
    <row r="39" spans="1:8" ht="16.5" customHeight="1">
      <c r="A39" s="64"/>
      <c r="B39" s="82"/>
      <c r="C39" s="85" t="s">
        <v>43</v>
      </c>
      <c r="D39" s="85"/>
      <c r="E39" s="59"/>
      <c r="F39" s="59"/>
      <c r="G39" s="27"/>
      <c r="H39" s="27"/>
    </row>
    <row r="40" spans="1:8" ht="25.5" customHeight="1">
      <c r="A40" s="64"/>
      <c r="B40" s="57" t="s">
        <v>97</v>
      </c>
      <c r="C40" s="59"/>
      <c r="D40" s="59"/>
      <c r="E40" s="59"/>
      <c r="F40" s="59"/>
      <c r="G40" s="27"/>
      <c r="H40" s="27"/>
    </row>
    <row r="41" spans="1:8" ht="19.5" customHeight="1">
      <c r="A41" s="64"/>
      <c r="B41" s="57" t="s">
        <v>98</v>
      </c>
      <c r="C41" s="59"/>
      <c r="D41" s="59"/>
      <c r="E41" s="59"/>
      <c r="F41" s="59"/>
      <c r="G41" s="27"/>
      <c r="H41" s="27"/>
    </row>
    <row r="42" spans="1:8" ht="21.75" customHeight="1">
      <c r="A42" s="64"/>
      <c r="B42" s="57" t="s">
        <v>44</v>
      </c>
      <c r="C42" s="59"/>
      <c r="D42" s="59"/>
      <c r="E42" s="59"/>
      <c r="F42" s="59"/>
      <c r="G42" s="27"/>
      <c r="H42" s="27"/>
    </row>
    <row r="43" spans="1:8" ht="21.75" customHeight="1">
      <c r="A43" s="64"/>
      <c r="B43" s="57" t="s">
        <v>45</v>
      </c>
      <c r="C43" s="59"/>
      <c r="D43" s="59"/>
      <c r="E43" s="59"/>
      <c r="F43" s="59"/>
      <c r="G43" s="27"/>
      <c r="H43" s="27"/>
    </row>
    <row r="44" spans="1:6" ht="24.75" customHeight="1">
      <c r="A44" s="66"/>
      <c r="B44" s="57" t="s">
        <v>46</v>
      </c>
      <c r="C44" s="57"/>
      <c r="D44" s="57"/>
      <c r="E44" s="68" t="s">
        <v>47</v>
      </c>
      <c r="F44" s="56"/>
    </row>
    <row r="45" spans="1:6" ht="24.75" customHeight="1">
      <c r="A45" s="86" t="s">
        <v>48</v>
      </c>
      <c r="B45" s="86"/>
      <c r="C45" s="86"/>
      <c r="D45" s="86"/>
      <c r="E45" s="86"/>
      <c r="F45" s="56"/>
    </row>
    <row r="46" spans="1:8" ht="12" customHeight="1">
      <c r="A46" s="83" t="s">
        <v>49</v>
      </c>
      <c r="B46" s="83"/>
      <c r="C46" s="79" t="s">
        <v>99</v>
      </c>
      <c r="D46" s="82" t="s">
        <v>50</v>
      </c>
      <c r="E46" s="82"/>
      <c r="F46" s="82"/>
      <c r="G46" s="29"/>
      <c r="H46" s="29"/>
    </row>
    <row r="47" spans="1:11" ht="24.75" customHeight="1">
      <c r="A47" s="83"/>
      <c r="B47" s="83"/>
      <c r="C47" s="79"/>
      <c r="D47" s="82"/>
      <c r="E47" s="82"/>
      <c r="F47" s="82"/>
      <c r="G47" s="29"/>
      <c r="H47" s="29"/>
      <c r="I47" s="80"/>
      <c r="J47" s="30"/>
      <c r="K47" s="30"/>
    </row>
    <row r="48" spans="1:11" ht="18.75" customHeight="1">
      <c r="A48" s="64"/>
      <c r="B48" s="83" t="s">
        <v>3</v>
      </c>
      <c r="C48" s="67" t="s">
        <v>51</v>
      </c>
      <c r="D48" s="68"/>
      <c r="E48" s="68"/>
      <c r="F48" s="69"/>
      <c r="G48" s="29"/>
      <c r="H48" s="29"/>
      <c r="I48" s="80"/>
      <c r="J48" s="30"/>
      <c r="K48" s="30"/>
    </row>
    <row r="49" spans="1:11" ht="15.75" customHeight="1">
      <c r="A49" s="64"/>
      <c r="B49" s="83"/>
      <c r="C49" s="58">
        <v>10</v>
      </c>
      <c r="D49" s="68"/>
      <c r="E49" s="68"/>
      <c r="F49" s="69"/>
      <c r="G49" s="29"/>
      <c r="H49" s="29"/>
      <c r="I49" s="80"/>
      <c r="J49" s="30"/>
      <c r="K49" s="30"/>
    </row>
    <row r="50" spans="1:11" ht="19.5" customHeight="1">
      <c r="A50" s="64" t="s">
        <v>52</v>
      </c>
      <c r="B50" s="79" t="s">
        <v>53</v>
      </c>
      <c r="C50" s="79"/>
      <c r="D50" s="79"/>
      <c r="E50" s="59"/>
      <c r="F50" s="59"/>
      <c r="G50" s="27"/>
      <c r="H50" s="27"/>
      <c r="I50" s="80"/>
      <c r="J50" s="30"/>
      <c r="K50" s="30"/>
    </row>
    <row r="51" spans="1:8" ht="18" customHeight="1">
      <c r="A51" s="83" t="s">
        <v>49</v>
      </c>
      <c r="B51" s="83"/>
      <c r="C51" s="79" t="s">
        <v>100</v>
      </c>
      <c r="D51" s="58"/>
      <c r="E51" s="59"/>
      <c r="F51" s="59"/>
      <c r="G51" s="27"/>
      <c r="H51" s="27"/>
    </row>
    <row r="52" spans="1:8" ht="18" customHeight="1">
      <c r="A52" s="83"/>
      <c r="B52" s="83"/>
      <c r="C52" s="79"/>
      <c r="D52" s="58"/>
      <c r="E52" s="59"/>
      <c r="F52" s="59"/>
      <c r="G52" s="27"/>
      <c r="H52" s="27"/>
    </row>
    <row r="53" spans="1:8" ht="15.75" customHeight="1">
      <c r="A53" s="64"/>
      <c r="B53" s="83" t="s">
        <v>3</v>
      </c>
      <c r="C53" s="67" t="s">
        <v>54</v>
      </c>
      <c r="D53" s="57"/>
      <c r="E53" s="59"/>
      <c r="F53" s="59"/>
      <c r="G53" s="27"/>
      <c r="H53" s="27"/>
    </row>
    <row r="54" spans="1:8" ht="24.75" customHeight="1">
      <c r="A54" s="64"/>
      <c r="B54" s="83"/>
      <c r="C54" s="58">
        <v>10</v>
      </c>
      <c r="D54" s="58"/>
      <c r="E54" s="59"/>
      <c r="F54" s="59"/>
      <c r="G54" s="27"/>
      <c r="H54" s="27"/>
    </row>
    <row r="55" spans="2:8" ht="24.75" customHeight="1">
      <c r="B55" s="31"/>
      <c r="C55" s="28"/>
      <c r="D55" s="27"/>
      <c r="E55" s="27"/>
      <c r="F55" s="27"/>
      <c r="G55" s="27"/>
      <c r="H55" s="27"/>
    </row>
    <row r="56" spans="2:8" ht="24.75" customHeight="1">
      <c r="B56" s="27"/>
      <c r="C56" s="27"/>
      <c r="D56" s="27"/>
      <c r="E56" s="27"/>
      <c r="F56" s="27"/>
      <c r="G56" s="27"/>
      <c r="H56" s="27"/>
    </row>
    <row r="57" spans="2:8" ht="24.75" customHeight="1">
      <c r="B57" s="27"/>
      <c r="C57" s="27"/>
      <c r="D57" s="27"/>
      <c r="E57" s="82" t="s">
        <v>55</v>
      </c>
      <c r="F57" s="82"/>
      <c r="G57" s="82"/>
      <c r="H57" s="27"/>
    </row>
    <row r="58" spans="5:8" ht="24.75" customHeight="1">
      <c r="E58" s="81">
        <v>44810</v>
      </c>
      <c r="F58" s="81"/>
      <c r="G58" s="81"/>
      <c r="H58" s="32"/>
    </row>
    <row r="60" s="1" customFormat="1" ht="21.75" customHeight="1"/>
    <row r="61" s="1" customFormat="1" ht="24" customHeight="1"/>
    <row r="62" s="1" customFormat="1" ht="24" customHeight="1"/>
    <row r="63" s="2" customFormat="1" ht="15" customHeight="1"/>
    <row r="64" s="1" customFormat="1" ht="15" customHeight="1"/>
    <row r="65" s="1" customFormat="1" ht="25.5" customHeight="1"/>
    <row r="66" ht="24.75" customHeight="1">
      <c r="A66" s="24"/>
    </row>
    <row r="67" ht="24.75" customHeight="1">
      <c r="A67" s="24"/>
    </row>
  </sheetData>
  <sheetProtection/>
  <mergeCells count="45">
    <mergeCell ref="B33:H33"/>
    <mergeCell ref="B34:H34"/>
    <mergeCell ref="B1:G1"/>
    <mergeCell ref="B3:G3"/>
    <mergeCell ref="B13:G13"/>
    <mergeCell ref="B14:G15"/>
    <mergeCell ref="B4:B5"/>
    <mergeCell ref="B6:B7"/>
    <mergeCell ref="C4:C5"/>
    <mergeCell ref="C38:D38"/>
    <mergeCell ref="C39:D39"/>
    <mergeCell ref="A45:E45"/>
    <mergeCell ref="A46:B47"/>
    <mergeCell ref="D46:F47"/>
    <mergeCell ref="A51:B52"/>
    <mergeCell ref="B37:T37"/>
    <mergeCell ref="I47:I50"/>
    <mergeCell ref="E58:G58"/>
    <mergeCell ref="B50:D50"/>
    <mergeCell ref="E57:G57"/>
    <mergeCell ref="C51:C52"/>
    <mergeCell ref="B38:B39"/>
    <mergeCell ref="B48:B49"/>
    <mergeCell ref="B53:B54"/>
    <mergeCell ref="C46:C47"/>
    <mergeCell ref="B29:H29"/>
    <mergeCell ref="B30:H30"/>
    <mergeCell ref="B36:T36"/>
    <mergeCell ref="I27:Q27"/>
    <mergeCell ref="I28:Q28"/>
    <mergeCell ref="I33:Q33"/>
    <mergeCell ref="I34:Q34"/>
    <mergeCell ref="I35:Q35"/>
    <mergeCell ref="B31:H31"/>
    <mergeCell ref="B32:H32"/>
    <mergeCell ref="B17:Q17"/>
    <mergeCell ref="B26:T26"/>
    <mergeCell ref="B35:H35"/>
    <mergeCell ref="I29:Q29"/>
    <mergeCell ref="I30:Q30"/>
    <mergeCell ref="I31:Q31"/>
    <mergeCell ref="I32:Q32"/>
    <mergeCell ref="B21:Q21"/>
    <mergeCell ref="B27:H27"/>
    <mergeCell ref="B28:H28"/>
  </mergeCells>
  <printOptions horizontalCentered="1"/>
  <pageMargins left="0.35" right="0.35" top="0.2" bottom="0.08" header="0.2" footer="0.11999999999999998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7"/>
  <sheetViews>
    <sheetView zoomScaleSheetLayoutView="100" workbookViewId="0" topLeftCell="A1">
      <selection activeCell="B2" sqref="B2:Q8"/>
    </sheetView>
  </sheetViews>
  <sheetFormatPr defaultColWidth="9.00390625" defaultRowHeight="14.25"/>
  <sheetData>
    <row r="2" spans="2:16" s="1" customFormat="1" ht="21.75" customHeight="1">
      <c r="B2" s="3" t="s">
        <v>11</v>
      </c>
      <c r="G2" s="4"/>
      <c r="H2" s="4"/>
      <c r="P2" s="12"/>
    </row>
    <row r="3" spans="2:17" s="1" customFormat="1" ht="24" customHeight="1">
      <c r="B3" s="102" t="s">
        <v>12</v>
      </c>
      <c r="C3" s="100" t="s">
        <v>13</v>
      </c>
      <c r="D3" s="106" t="s">
        <v>56</v>
      </c>
      <c r="E3" s="109" t="s">
        <v>14</v>
      </c>
      <c r="F3" s="111" t="s">
        <v>15</v>
      </c>
      <c r="G3" s="92" t="s">
        <v>16</v>
      </c>
      <c r="H3" s="92"/>
      <c r="I3" s="114" t="s">
        <v>17</v>
      </c>
      <c r="J3" s="5" t="s">
        <v>18</v>
      </c>
      <c r="K3" s="5" t="s">
        <v>18</v>
      </c>
      <c r="L3" s="100" t="s">
        <v>19</v>
      </c>
      <c r="M3" s="100" t="s">
        <v>20</v>
      </c>
      <c r="N3" s="90" t="s">
        <v>21</v>
      </c>
      <c r="O3" s="90" t="s">
        <v>22</v>
      </c>
      <c r="P3" s="93" t="s">
        <v>23</v>
      </c>
      <c r="Q3" s="94"/>
    </row>
    <row r="4" spans="2:17" s="1" customFormat="1" ht="24" customHeight="1">
      <c r="B4" s="103"/>
      <c r="C4" s="101"/>
      <c r="D4" s="107"/>
      <c r="E4" s="110"/>
      <c r="F4" s="112"/>
      <c r="G4" s="95" t="s">
        <v>24</v>
      </c>
      <c r="H4" s="95"/>
      <c r="I4" s="115"/>
      <c r="J4" s="6" t="s">
        <v>25</v>
      </c>
      <c r="K4" s="6" t="s">
        <v>26</v>
      </c>
      <c r="L4" s="101"/>
      <c r="M4" s="101"/>
      <c r="N4" s="91"/>
      <c r="O4" s="91"/>
      <c r="P4" s="96" t="s">
        <v>27</v>
      </c>
      <c r="Q4" s="97"/>
    </row>
    <row r="5" spans="2:17" s="2" customFormat="1" ht="15" customHeight="1">
      <c r="B5" s="103"/>
      <c r="C5" s="101"/>
      <c r="D5" s="107"/>
      <c r="E5" s="110"/>
      <c r="F5" s="112"/>
      <c r="G5" s="7" t="s">
        <v>28</v>
      </c>
      <c r="H5" s="7" t="s">
        <v>29</v>
      </c>
      <c r="I5" s="115"/>
      <c r="J5" s="13" t="s">
        <v>30</v>
      </c>
      <c r="K5" s="13" t="s">
        <v>31</v>
      </c>
      <c r="L5" s="13" t="s">
        <v>32</v>
      </c>
      <c r="M5" s="13" t="s">
        <v>33</v>
      </c>
      <c r="N5" s="13" t="s">
        <v>34</v>
      </c>
      <c r="O5" s="14" t="s">
        <v>35</v>
      </c>
      <c r="P5" s="98" t="s">
        <v>36</v>
      </c>
      <c r="Q5" s="99"/>
    </row>
    <row r="6" spans="2:17" s="1" customFormat="1" ht="15" customHeight="1">
      <c r="B6" s="104"/>
      <c r="C6" s="105"/>
      <c r="D6" s="108"/>
      <c r="E6" s="110"/>
      <c r="F6" s="113"/>
      <c r="G6" s="8" t="s">
        <v>37</v>
      </c>
      <c r="H6" s="8" t="s">
        <v>37</v>
      </c>
      <c r="I6" s="115"/>
      <c r="J6" s="15" t="s">
        <v>38</v>
      </c>
      <c r="K6" s="15" t="s">
        <v>39</v>
      </c>
      <c r="L6" s="15" t="s">
        <v>40</v>
      </c>
      <c r="M6" s="15" t="s">
        <v>40</v>
      </c>
      <c r="N6" s="15" t="s">
        <v>38</v>
      </c>
      <c r="O6" s="15" t="s">
        <v>38</v>
      </c>
      <c r="P6" s="15" t="s">
        <v>39</v>
      </c>
      <c r="Q6" s="22" t="s">
        <v>41</v>
      </c>
    </row>
    <row r="7" spans="2:17" s="1" customFormat="1" ht="25.5" customHeight="1">
      <c r="B7" s="9"/>
      <c r="C7" s="10">
        <v>27</v>
      </c>
      <c r="D7" s="10">
        <v>400</v>
      </c>
      <c r="E7" s="9">
        <v>124</v>
      </c>
      <c r="F7" s="11" t="s">
        <v>57</v>
      </c>
      <c r="G7" s="9">
        <v>10</v>
      </c>
      <c r="H7" s="9">
        <v>20</v>
      </c>
      <c r="I7" s="16">
        <v>1</v>
      </c>
      <c r="J7" s="17">
        <v>115</v>
      </c>
      <c r="K7" s="17">
        <v>2000</v>
      </c>
      <c r="L7" s="18">
        <v>200</v>
      </c>
      <c r="M7" s="19">
        <v>114.3</v>
      </c>
      <c r="N7" s="18">
        <v>42.4</v>
      </c>
      <c r="O7" s="20">
        <f>5*(POWER(IF(M7&lt;L7*I7*0.8,L7*I7*0.8,M7)/(L7*I7),2))</f>
        <v>3.2000000000000006</v>
      </c>
      <c r="P7" s="21">
        <f>K7*2^((J7-IF(N7&lt;40,40,N7))/10)*2^((5-O7)/5)*POWER(IF(E7/D7&lt;0.8,1/0.8,D7/E7),2)</f>
        <v>614750.0725152045</v>
      </c>
      <c r="Q7" s="23">
        <f>IF(P7/24/365&lt;15,P7/24/365,15)</f>
        <v>15</v>
      </c>
    </row>
  </sheetData>
  <sheetProtection/>
  <mergeCells count="15">
    <mergeCell ref="B3:B6"/>
    <mergeCell ref="C3:C6"/>
    <mergeCell ref="D3:D6"/>
    <mergeCell ref="E3:E6"/>
    <mergeCell ref="F3:F6"/>
    <mergeCell ref="I3:I6"/>
    <mergeCell ref="O3:O4"/>
    <mergeCell ref="G3:H3"/>
    <mergeCell ref="P3:Q3"/>
    <mergeCell ref="G4:H4"/>
    <mergeCell ref="P4:Q4"/>
    <mergeCell ref="P5:Q5"/>
    <mergeCell ref="L3:L4"/>
    <mergeCell ref="M3:M4"/>
    <mergeCell ref="N3:N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岁月小狂人</dc:creator>
  <cp:keywords/>
  <dc:description/>
  <cp:lastModifiedBy>岁月小狂人</cp:lastModifiedBy>
  <cp:lastPrinted>2015-05-22T02:16:36Z</cp:lastPrinted>
  <dcterms:created xsi:type="dcterms:W3CDTF">1996-12-17T01:32:42Z</dcterms:created>
  <dcterms:modified xsi:type="dcterms:W3CDTF">2022-12-05T03:10:31Z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56BFF1775B9645C399AF772D13C01AAA</vt:lpwstr>
  </property>
</Properties>
</file>